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683BAF9B-76DC-455F-9E54-D490DB3A7B2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0" i="3" l="1"/>
  <c r="W50" i="3"/>
  <c r="V50" i="3"/>
  <c r="V39" i="3"/>
  <c r="Y20" i="3" l="1"/>
  <c r="Y31" i="3"/>
  <c r="R50" i="3" l="1"/>
  <c r="Q50" i="3"/>
  <c r="P50" i="3"/>
  <c r="L50" i="3" l="1"/>
  <c r="K50" i="3"/>
  <c r="J50" i="3"/>
  <c r="F50" i="3" l="1"/>
  <c r="E50" i="3"/>
  <c r="D5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S54" i="3"/>
  <c r="S53" i="3"/>
  <c r="S52" i="3"/>
  <c r="S51" i="3"/>
  <c r="S50" i="3"/>
  <c r="M54" i="3"/>
  <c r="M53" i="3"/>
  <c r="M52" i="3"/>
  <c r="M51" i="3"/>
  <c r="G53" i="3"/>
  <c r="G54" i="3"/>
  <c r="Z39" i="3"/>
  <c r="X39" i="3"/>
  <c r="W39" i="3"/>
  <c r="W40" i="3" s="1"/>
  <c r="Y38" i="3"/>
  <c r="Y37" i="3"/>
  <c r="Y36" i="3"/>
  <c r="Y35" i="3"/>
  <c r="Y34" i="3"/>
  <c r="Y33" i="3"/>
  <c r="Y32" i="3"/>
  <c r="Y30" i="3"/>
  <c r="Y29" i="3"/>
  <c r="Y28" i="3"/>
  <c r="Y23" i="3"/>
  <c r="Y22" i="3"/>
  <c r="Y21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Y50" i="3" l="1"/>
  <c r="M50" i="3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<sst xmlns="http://schemas.openxmlformats.org/spreadsheetml/2006/main" count="203" uniqueCount="112">
  <si>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</si>
  <si>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</si>
  <si>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</si>
  <si>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</si>
  <si>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</si>
  <si>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</si>
  <si>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</si>
  <si>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</si>
  <si>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</si>
  <si>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</si>
  <si>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</si>
  <si>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</si>
  <si>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</si>
  <si>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</si>
  <si>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</si>
  <si>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</si>
  <si>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</si>
  <si>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</si>
  <si>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</si>
  <si>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</si>
  <si>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</si>
  <si>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</si>
  <si>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</si>
  <si>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</si>
  <si>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</si>
  <si>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</si>
  <si>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</si>
  <si>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</si>
  <si>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</si>
  <si>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</si>
  <si>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</si>
  <si>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</si>
  <si>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</si>
  <si>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</si>
  <si>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</si>
  <si>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</si>
  <si>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</si>
  <si>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</si>
  <si>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</si>
  <si>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</si>
  <si>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</si>
  <si>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</si>
  <si>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</si>
  <si>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</si>
  <si>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</si>
  <si>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</si>
  <si>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</si>
  <si>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</si>
  <si>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</si>
  <si>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</si>
  <si>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</si>
  <si>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</si>
  <si>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</si>
  <si>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</si>
  <si>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</si>
  <si>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</si>
  <si>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</si>
  <si>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</si>
  <si>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</si>
  <si>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</si>
  <si>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</si>
  <si>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</si>
  <si>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</si>
  <si>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</si>
  <si>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</si>
  <si>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</si>
  <si>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</si>
  <si>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</si>
  <si>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</si>
  <si>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</si>
  <si>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</si>
  <si>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</si>
  <si>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</si>
  <si>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</si>
  <si>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</si>
  <si>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</si>
  <si>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</si>
  <si>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</si>
  <si>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</si>
  <si>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</si>
  <si>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</si>
  <si>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</si>
  <si>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</si>
  <si>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</si>
  <si>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</si>
  <si>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</si>
  <si>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</si>
  <si>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</si>
  <si>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</si>
  <si>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</si>
  <si>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</si>
  <si>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</si>
  <si>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</si>
  <si>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</si>
  <si>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</si>
  <si>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</si>
  <si>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</si>
  <si>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</si>
  <si>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</si>
  <si>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</si>
  <si>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</si>
  <si>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</si>
  <si>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</si>
  <si>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</si>
  <si>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</si>
  <si>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</si>
  <si>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Základní škola Chomutov, Kadaňská 2334</t>
  </si>
  <si>
    <t>Kadaňská 2334, 430 03 Chomutov</t>
  </si>
  <si>
    <t>Návrh rozpočtu plánovaných akcí pro rok  2022 ve výši 162.000,- Kč (z toho 130.000,- dotace) byl zaslán ke schválení.</t>
  </si>
  <si>
    <t>Alena Štorková</t>
  </si>
  <si>
    <t>Mgr. Ilona Zahálková</t>
  </si>
  <si>
    <t xml:space="preserve">Závazný limit pro ZŠ Chomutov, Kadaňská 2334 na rozpočet 2022 činí 4.750.000,- Kč.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</si>
</sst>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8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0" borderId="55" xfId="0" applyNumberFormat="1" applyFont="1" applyFill="1" applyBorder="1" applyProtection="1"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76"/>
  <sheetViews>
    <sheetView showGridLines="0" tabSelected="1" zoomScale="80" zoomScaleNormal="80" zoomScaleSheetLayoutView="80" workbookViewId="0">
      <selection activeCell="X32" sqref="X3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1" t="s">
        <v>106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46789707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2" t="s">
        <v>107</v>
      </c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5" t="s">
        <v>37</v>
      </c>
      <c r="C10" s="206" t="s">
        <v>38</v>
      </c>
      <c r="D10" s="187" t="s">
        <v>101</v>
      </c>
      <c r="E10" s="188"/>
      <c r="F10" s="188"/>
      <c r="G10" s="188"/>
      <c r="H10" s="188"/>
      <c r="I10" s="189"/>
      <c r="J10" s="187" t="s">
        <v>102</v>
      </c>
      <c r="K10" s="188"/>
      <c r="L10" s="188"/>
      <c r="M10" s="188"/>
      <c r="N10" s="188"/>
      <c r="O10" s="189"/>
      <c r="P10" s="187" t="s">
        <v>103</v>
      </c>
      <c r="Q10" s="188"/>
      <c r="R10" s="188"/>
      <c r="S10" s="188"/>
      <c r="T10" s="188"/>
      <c r="U10" s="189"/>
      <c r="V10" s="187" t="s">
        <v>104</v>
      </c>
      <c r="W10" s="188"/>
      <c r="X10" s="188"/>
      <c r="Y10" s="188"/>
      <c r="Z10" s="188"/>
      <c r="AA10" s="189"/>
      <c r="AB10" s="170" t="s">
        <v>105</v>
      </c>
      <c r="AC10" s="4"/>
      <c r="AD10" s="4"/>
    </row>
    <row r="11" spans="1:30" ht="30.75" customHeight="1" thickBot="1" x14ac:dyDescent="0.3">
      <c r="A11" s="5"/>
      <c r="B11" s="216"/>
      <c r="C11" s="207"/>
      <c r="D11" s="173" t="s">
        <v>39</v>
      </c>
      <c r="E11" s="174"/>
      <c r="F11" s="174"/>
      <c r="G11" s="175"/>
      <c r="H11" s="9" t="s">
        <v>40</v>
      </c>
      <c r="I11" s="9" t="s">
        <v>61</v>
      </c>
      <c r="J11" s="173" t="s">
        <v>39</v>
      </c>
      <c r="K11" s="174"/>
      <c r="L11" s="174"/>
      <c r="M11" s="175"/>
      <c r="N11" s="9" t="s">
        <v>40</v>
      </c>
      <c r="O11" s="9" t="s">
        <v>61</v>
      </c>
      <c r="P11" s="173" t="s">
        <v>39</v>
      </c>
      <c r="Q11" s="174"/>
      <c r="R11" s="174"/>
      <c r="S11" s="175"/>
      <c r="T11" s="9" t="s">
        <v>40</v>
      </c>
      <c r="U11" s="9" t="s">
        <v>61</v>
      </c>
      <c r="V11" s="173" t="s">
        <v>39</v>
      </c>
      <c r="W11" s="174"/>
      <c r="X11" s="174"/>
      <c r="Y11" s="175"/>
      <c r="Z11" s="9" t="s">
        <v>40</v>
      </c>
      <c r="AA11" s="9" t="s">
        <v>61</v>
      </c>
      <c r="AB11" s="171"/>
      <c r="AC11" s="4"/>
      <c r="AD11" s="4"/>
    </row>
    <row r="12" spans="1:30" ht="15.75" customHeight="1" thickBot="1" x14ac:dyDescent="0.3">
      <c r="A12" s="5"/>
      <c r="B12" s="216"/>
      <c r="C12" s="208"/>
      <c r="D12" s="176" t="s">
        <v>62</v>
      </c>
      <c r="E12" s="177"/>
      <c r="F12" s="177"/>
      <c r="G12" s="177"/>
      <c r="H12" s="177"/>
      <c r="I12" s="178"/>
      <c r="J12" s="176" t="s">
        <v>62</v>
      </c>
      <c r="K12" s="177"/>
      <c r="L12" s="177"/>
      <c r="M12" s="177"/>
      <c r="N12" s="177"/>
      <c r="O12" s="178"/>
      <c r="P12" s="176" t="s">
        <v>62</v>
      </c>
      <c r="Q12" s="177"/>
      <c r="R12" s="177"/>
      <c r="S12" s="177"/>
      <c r="T12" s="177"/>
      <c r="U12" s="178"/>
      <c r="V12" s="176" t="s">
        <v>62</v>
      </c>
      <c r="W12" s="177"/>
      <c r="X12" s="177"/>
      <c r="Y12" s="177"/>
      <c r="Z12" s="177"/>
      <c r="AA12" s="178"/>
      <c r="AB12" s="171"/>
      <c r="AC12" s="4"/>
      <c r="AD12" s="4"/>
    </row>
    <row r="13" spans="1:30" ht="15.75" customHeight="1" thickBot="1" x14ac:dyDescent="0.3">
      <c r="A13" s="5"/>
      <c r="B13" s="217"/>
      <c r="C13" s="209"/>
      <c r="D13" s="179" t="s">
        <v>57</v>
      </c>
      <c r="E13" s="180"/>
      <c r="F13" s="180"/>
      <c r="G13" s="194" t="s">
        <v>63</v>
      </c>
      <c r="H13" s="196" t="s">
        <v>66</v>
      </c>
      <c r="I13" s="181" t="s">
        <v>62</v>
      </c>
      <c r="J13" s="179" t="s">
        <v>57</v>
      </c>
      <c r="K13" s="180"/>
      <c r="L13" s="180"/>
      <c r="M13" s="194" t="s">
        <v>63</v>
      </c>
      <c r="N13" s="196" t="s">
        <v>66</v>
      </c>
      <c r="O13" s="181" t="s">
        <v>62</v>
      </c>
      <c r="P13" s="179" t="s">
        <v>57</v>
      </c>
      <c r="Q13" s="180"/>
      <c r="R13" s="180"/>
      <c r="S13" s="194" t="s">
        <v>63</v>
      </c>
      <c r="T13" s="196" t="s">
        <v>66</v>
      </c>
      <c r="U13" s="181" t="s">
        <v>62</v>
      </c>
      <c r="V13" s="179" t="s">
        <v>57</v>
      </c>
      <c r="W13" s="180"/>
      <c r="X13" s="180"/>
      <c r="Y13" s="194" t="s">
        <v>63</v>
      </c>
      <c r="Z13" s="196" t="s">
        <v>66</v>
      </c>
      <c r="AA13" s="181" t="s">
        <v>62</v>
      </c>
      <c r="AB13" s="171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95"/>
      <c r="H14" s="197"/>
      <c r="I14" s="182"/>
      <c r="J14" s="143" t="s">
        <v>58</v>
      </c>
      <c r="K14" s="144" t="s">
        <v>91</v>
      </c>
      <c r="L14" s="144" t="s">
        <v>59</v>
      </c>
      <c r="M14" s="195"/>
      <c r="N14" s="197"/>
      <c r="O14" s="182"/>
      <c r="P14" s="143" t="s">
        <v>58</v>
      </c>
      <c r="Q14" s="144" t="s">
        <v>91</v>
      </c>
      <c r="R14" s="144" t="s">
        <v>59</v>
      </c>
      <c r="S14" s="195"/>
      <c r="T14" s="197"/>
      <c r="U14" s="182"/>
      <c r="V14" s="143" t="s">
        <v>58</v>
      </c>
      <c r="W14" s="144" t="s">
        <v>91</v>
      </c>
      <c r="X14" s="144" t="s">
        <v>59</v>
      </c>
      <c r="Y14" s="195"/>
      <c r="Z14" s="197"/>
      <c r="AA14" s="182"/>
      <c r="AB14" s="172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952.6</v>
      </c>
      <c r="G15" s="63">
        <f>SUM(D15:F15)</f>
        <v>952.6</v>
      </c>
      <c r="H15" s="66">
        <v>53.1</v>
      </c>
      <c r="I15" s="14">
        <f>G15+H15</f>
        <v>1005.7</v>
      </c>
      <c r="J15" s="12"/>
      <c r="K15" s="13"/>
      <c r="L15" s="56">
        <v>1800</v>
      </c>
      <c r="M15" s="63">
        <f t="shared" ref="M15:M23" si="0">SUM(J15:L15)</f>
        <v>1800</v>
      </c>
      <c r="N15" s="66">
        <v>100</v>
      </c>
      <c r="O15" s="14">
        <f>M15+N15</f>
        <v>1900</v>
      </c>
      <c r="P15" s="12"/>
      <c r="Q15" s="13"/>
      <c r="R15" s="56">
        <v>622.70000000000005</v>
      </c>
      <c r="S15" s="63">
        <f>SUM(P15:R15)</f>
        <v>622.70000000000005</v>
      </c>
      <c r="T15" s="66">
        <v>28.2</v>
      </c>
      <c r="U15" s="14">
        <f>S15+T15</f>
        <v>650.90000000000009</v>
      </c>
      <c r="V15" s="12"/>
      <c r="W15" s="13"/>
      <c r="X15" s="56">
        <v>1000</v>
      </c>
      <c r="Y15" s="63">
        <f>SUM(V15:X15)</f>
        <v>1000</v>
      </c>
      <c r="Z15" s="66">
        <v>100</v>
      </c>
      <c r="AA15" s="14">
        <f>Y15+Z15</f>
        <v>1100</v>
      </c>
      <c r="AB15" s="149">
        <f>(AA15/O15)</f>
        <v>0.57894736842105265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4652.6000000000004</v>
      </c>
      <c r="E16" s="16"/>
      <c r="F16" s="16"/>
      <c r="G16" s="64">
        <f t="shared" ref="G16:G23" si="1">SUM(D16:F16)</f>
        <v>4652.6000000000004</v>
      </c>
      <c r="H16" s="67"/>
      <c r="I16" s="14">
        <f t="shared" ref="I16:I23" si="2">G16+H16</f>
        <v>4652.6000000000004</v>
      </c>
      <c r="J16" s="57">
        <v>4709</v>
      </c>
      <c r="K16" s="16"/>
      <c r="L16" s="16"/>
      <c r="M16" s="64">
        <f t="shared" si="0"/>
        <v>4709</v>
      </c>
      <c r="N16" s="67"/>
      <c r="O16" s="14">
        <f t="shared" ref="O16:O20" si="3">M16+N16</f>
        <v>4709</v>
      </c>
      <c r="P16" s="57">
        <v>2307.4</v>
      </c>
      <c r="Q16" s="16"/>
      <c r="R16" s="16"/>
      <c r="S16" s="64">
        <f t="shared" ref="S16:S23" si="4">SUM(P16:R16)</f>
        <v>2307.4</v>
      </c>
      <c r="T16" s="67"/>
      <c r="U16" s="14">
        <f t="shared" ref="U16:U20" si="5">S16+T16</f>
        <v>2307.4</v>
      </c>
      <c r="V16" s="57">
        <v>4750</v>
      </c>
      <c r="W16" s="16"/>
      <c r="X16" s="16"/>
      <c r="Y16" s="64">
        <f t="shared" ref="Y16:Y23" si="6">SUM(V16:X16)</f>
        <v>4750</v>
      </c>
      <c r="Z16" s="67"/>
      <c r="AA16" s="14">
        <f t="shared" ref="AA16:AA20" si="7">Y16+Z16</f>
        <v>4750</v>
      </c>
      <c r="AB16" s="149">
        <f t="shared" ref="AB16:AB24" si="8">(AA16/O16)</f>
        <v>1.008706731790189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360.5</v>
      </c>
      <c r="E17" s="17"/>
      <c r="F17" s="17"/>
      <c r="G17" s="64">
        <f t="shared" si="1"/>
        <v>360.5</v>
      </c>
      <c r="H17" s="68"/>
      <c r="I17" s="14">
        <f t="shared" si="2"/>
        <v>360.5</v>
      </c>
      <c r="J17" s="58">
        <v>414.8</v>
      </c>
      <c r="K17" s="17"/>
      <c r="L17" s="17"/>
      <c r="M17" s="64">
        <f t="shared" si="0"/>
        <v>414.8</v>
      </c>
      <c r="N17" s="68"/>
      <c r="O17" s="14">
        <f t="shared" si="3"/>
        <v>414.8</v>
      </c>
      <c r="P17" s="58">
        <v>207.4</v>
      </c>
      <c r="Q17" s="17"/>
      <c r="R17" s="17"/>
      <c r="S17" s="64">
        <f t="shared" si="4"/>
        <v>207.4</v>
      </c>
      <c r="T17" s="68"/>
      <c r="U17" s="14">
        <f t="shared" si="5"/>
        <v>207.4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9">
        <f t="shared" si="8"/>
        <v>0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34096.199999999997</v>
      </c>
      <c r="F18" s="17"/>
      <c r="G18" s="64">
        <f t="shared" si="1"/>
        <v>34096.199999999997</v>
      </c>
      <c r="H18" s="66"/>
      <c r="I18" s="14">
        <f t="shared" si="2"/>
        <v>34096.199999999997</v>
      </c>
      <c r="J18" s="18"/>
      <c r="K18" s="59">
        <v>32421.5</v>
      </c>
      <c r="L18" s="17"/>
      <c r="M18" s="64">
        <f t="shared" si="0"/>
        <v>32421.5</v>
      </c>
      <c r="N18" s="66"/>
      <c r="O18" s="14">
        <f t="shared" si="3"/>
        <v>32421.5</v>
      </c>
      <c r="P18" s="18"/>
      <c r="Q18" s="59">
        <v>20124.5</v>
      </c>
      <c r="R18" s="17"/>
      <c r="S18" s="64">
        <f t="shared" si="4"/>
        <v>20124.5</v>
      </c>
      <c r="T18" s="66"/>
      <c r="U18" s="14">
        <f t="shared" si="5"/>
        <v>20124.5</v>
      </c>
      <c r="V18" s="18"/>
      <c r="W18" s="59">
        <v>36700</v>
      </c>
      <c r="X18" s="17"/>
      <c r="Y18" s="64">
        <f t="shared" si="6"/>
        <v>36700</v>
      </c>
      <c r="Z18" s="66"/>
      <c r="AA18" s="14">
        <f t="shared" si="7"/>
        <v>36700</v>
      </c>
      <c r="AB18" s="149">
        <f t="shared" si="8"/>
        <v>1.131964899834986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1051.8</v>
      </c>
      <c r="G19" s="64">
        <f t="shared" si="1"/>
        <v>1051.8</v>
      </c>
      <c r="H19" s="69"/>
      <c r="I19" s="14">
        <f t="shared" si="2"/>
        <v>1051.8</v>
      </c>
      <c r="J19" s="19">
        <v>1096</v>
      </c>
      <c r="K19" s="17"/>
      <c r="L19" s="60"/>
      <c r="M19" s="64">
        <f t="shared" si="0"/>
        <v>1096</v>
      </c>
      <c r="N19" s="69"/>
      <c r="O19" s="14">
        <f t="shared" si="3"/>
        <v>1096</v>
      </c>
      <c r="P19" s="19">
        <v>548</v>
      </c>
      <c r="Q19" s="17"/>
      <c r="R19" s="60"/>
      <c r="S19" s="64">
        <f t="shared" si="4"/>
        <v>548</v>
      </c>
      <c r="T19" s="69"/>
      <c r="U19" s="14">
        <f t="shared" si="5"/>
        <v>548</v>
      </c>
      <c r="V19" s="19"/>
      <c r="W19" s="17"/>
      <c r="X19" s="60"/>
      <c r="Y19" s="64">
        <f t="shared" si="6"/>
        <v>0</v>
      </c>
      <c r="Z19" s="69"/>
      <c r="AA19" s="14">
        <f t="shared" si="7"/>
        <v>0</v>
      </c>
      <c r="AB19" s="149">
        <f t="shared" si="8"/>
        <v>0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49.4</v>
      </c>
      <c r="G20" s="64">
        <v>49.4</v>
      </c>
      <c r="H20" s="69"/>
      <c r="I20" s="14">
        <f t="shared" si="2"/>
        <v>49.4</v>
      </c>
      <c r="J20" s="18"/>
      <c r="K20" s="16"/>
      <c r="L20" s="61">
        <v>100</v>
      </c>
      <c r="M20" s="64">
        <f t="shared" si="0"/>
        <v>100</v>
      </c>
      <c r="N20" s="69"/>
      <c r="O20" s="14">
        <f t="shared" si="3"/>
        <v>100</v>
      </c>
      <c r="P20" s="18"/>
      <c r="Q20" s="16"/>
      <c r="R20" s="61">
        <v>29</v>
      </c>
      <c r="S20" s="64">
        <f t="shared" si="4"/>
        <v>29</v>
      </c>
      <c r="T20" s="69"/>
      <c r="U20" s="14">
        <f t="shared" si="5"/>
        <v>29</v>
      </c>
      <c r="V20" s="18"/>
      <c r="W20" s="16"/>
      <c r="X20" s="61">
        <v>100</v>
      </c>
      <c r="Y20" s="64">
        <f t="shared" si="6"/>
        <v>100</v>
      </c>
      <c r="Z20" s="69"/>
      <c r="AA20" s="14">
        <f t="shared" si="7"/>
        <v>100</v>
      </c>
      <c r="AB20" s="149">
        <f t="shared" si="8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173</v>
      </c>
      <c r="G21" s="64">
        <f t="shared" si="1"/>
        <v>173</v>
      </c>
      <c r="H21" s="70"/>
      <c r="I21" s="14">
        <f>G21+H21</f>
        <v>173</v>
      </c>
      <c r="J21" s="18"/>
      <c r="K21" s="16"/>
      <c r="L21" s="61">
        <v>1100</v>
      </c>
      <c r="M21" s="64">
        <f t="shared" si="0"/>
        <v>1100</v>
      </c>
      <c r="N21" s="70"/>
      <c r="O21" s="14">
        <f>M21+N21</f>
        <v>1100</v>
      </c>
      <c r="P21" s="18"/>
      <c r="Q21" s="16"/>
      <c r="R21" s="61">
        <v>25.6</v>
      </c>
      <c r="S21" s="64">
        <f t="shared" si="4"/>
        <v>25.6</v>
      </c>
      <c r="T21" s="70"/>
      <c r="U21" s="14">
        <f>S21+T21</f>
        <v>25.6</v>
      </c>
      <c r="V21" s="18"/>
      <c r="W21" s="16"/>
      <c r="X21" s="61">
        <v>32</v>
      </c>
      <c r="Y21" s="64">
        <f t="shared" si="6"/>
        <v>32</v>
      </c>
      <c r="Z21" s="70"/>
      <c r="AA21" s="14">
        <f>Y21+Z21</f>
        <v>32</v>
      </c>
      <c r="AB21" s="149">
        <f t="shared" si="8"/>
        <v>2.9090909090909091E-2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/>
      <c r="I22" s="14">
        <f t="shared" si="2"/>
        <v>0</v>
      </c>
      <c r="J22" s="18"/>
      <c r="K22" s="16"/>
      <c r="L22" s="61"/>
      <c r="M22" s="64">
        <f t="shared" si="0"/>
        <v>0</v>
      </c>
      <c r="N22" s="70"/>
      <c r="O22" s="14">
        <f t="shared" ref="O22:O23" si="9">M22+N22</f>
        <v>0</v>
      </c>
      <c r="P22" s="18"/>
      <c r="Q22" s="16"/>
      <c r="R22" s="61"/>
      <c r="S22" s="64">
        <f t="shared" si="4"/>
        <v>0</v>
      </c>
      <c r="T22" s="70"/>
      <c r="U22" s="14">
        <f t="shared" ref="U22:U23" si="10">S22+T22</f>
        <v>0</v>
      </c>
      <c r="V22" s="18"/>
      <c r="W22" s="16"/>
      <c r="X22" s="61"/>
      <c r="Y22" s="64">
        <f t="shared" si="6"/>
        <v>0</v>
      </c>
      <c r="Z22" s="70"/>
      <c r="AA22" s="14">
        <f t="shared" ref="AA22:AA23" si="11">Y22+Z22</f>
        <v>0</v>
      </c>
      <c r="AB22" s="149" t="e">
        <f t="shared" si="8"/>
        <v>#DIV/0!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>
        <v>12.5</v>
      </c>
      <c r="G23" s="65">
        <f t="shared" si="1"/>
        <v>12.5</v>
      </c>
      <c r="H23" s="71"/>
      <c r="I23" s="23">
        <f t="shared" si="2"/>
        <v>12.5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5013.1000000000004</v>
      </c>
      <c r="E24" s="27">
        <f>SUM(E15:E21)</f>
        <v>34096.199999999997</v>
      </c>
      <c r="F24" s="27">
        <f>SUM(F15:F21)</f>
        <v>2226.8000000000002</v>
      </c>
      <c r="G24" s="28">
        <f>SUM(D24:F24)</f>
        <v>41336.1</v>
      </c>
      <c r="H24" s="29">
        <f>SUM(H15:H21)</f>
        <v>53.1</v>
      </c>
      <c r="I24" s="29">
        <f>SUM(I15:I21)</f>
        <v>41389.200000000004</v>
      </c>
      <c r="J24" s="26">
        <f>SUM(J15:J21)</f>
        <v>6219.8</v>
      </c>
      <c r="K24" s="27">
        <f>SUM(K15:K21)</f>
        <v>32421.5</v>
      </c>
      <c r="L24" s="27">
        <f>SUM(L15:L21)</f>
        <v>3000</v>
      </c>
      <c r="M24" s="28">
        <f>SUM(J24:L24)</f>
        <v>41641.300000000003</v>
      </c>
      <c r="N24" s="29">
        <f>SUM(N15:N21)</f>
        <v>100</v>
      </c>
      <c r="O24" s="29">
        <f>SUM(O15:O21)</f>
        <v>41741.300000000003</v>
      </c>
      <c r="P24" s="26">
        <f>SUM(P15:P21)</f>
        <v>3062.8</v>
      </c>
      <c r="Q24" s="27">
        <f>SUM(Q15:Q21)</f>
        <v>20124.5</v>
      </c>
      <c r="R24" s="27">
        <f>SUM(R15:R21)</f>
        <v>677.30000000000007</v>
      </c>
      <c r="S24" s="28">
        <f>SUM(P24:R24)</f>
        <v>23864.6</v>
      </c>
      <c r="T24" s="29">
        <f>SUM(T15:T21)</f>
        <v>28.2</v>
      </c>
      <c r="U24" s="29">
        <f>SUM(U15:U21)</f>
        <v>23892.799999999999</v>
      </c>
      <c r="V24" s="26">
        <f>SUM(V15:V21)</f>
        <v>4750</v>
      </c>
      <c r="W24" s="27">
        <f>SUM(W15:W21)</f>
        <v>36700</v>
      </c>
      <c r="X24" s="27">
        <f>SUM(X15:X21)</f>
        <v>1132</v>
      </c>
      <c r="Y24" s="28">
        <f>SUM(V24:X24)</f>
        <v>42582</v>
      </c>
      <c r="Z24" s="29">
        <f>SUM(Z15:Z21)</f>
        <v>100</v>
      </c>
      <c r="AA24" s="29">
        <f>SUM(AA15:AA21)</f>
        <v>42682</v>
      </c>
      <c r="AB24" s="153">
        <f t="shared" si="8"/>
        <v>1.0225364327416731</v>
      </c>
      <c r="AC24" s="4"/>
      <c r="AD24" s="4"/>
    </row>
    <row r="25" spans="1:30" ht="15.75" customHeight="1" thickBot="1" x14ac:dyDescent="0.3">
      <c r="A25" s="5"/>
      <c r="B25" s="30"/>
      <c r="C25" s="31"/>
      <c r="D25" s="190" t="s">
        <v>68</v>
      </c>
      <c r="E25" s="191"/>
      <c r="F25" s="191"/>
      <c r="G25" s="192"/>
      <c r="H25" s="192"/>
      <c r="I25" s="193"/>
      <c r="J25" s="190" t="s">
        <v>68</v>
      </c>
      <c r="K25" s="191"/>
      <c r="L25" s="191"/>
      <c r="M25" s="192"/>
      <c r="N25" s="192"/>
      <c r="O25" s="193"/>
      <c r="P25" s="190" t="s">
        <v>68</v>
      </c>
      <c r="Q25" s="191"/>
      <c r="R25" s="191"/>
      <c r="S25" s="192"/>
      <c r="T25" s="192"/>
      <c r="U25" s="193"/>
      <c r="V25" s="190" t="s">
        <v>68</v>
      </c>
      <c r="W25" s="191"/>
      <c r="X25" s="191"/>
      <c r="Y25" s="192"/>
      <c r="Z25" s="192"/>
      <c r="AA25" s="193"/>
      <c r="AB25" s="163" t="s">
        <v>105</v>
      </c>
      <c r="AC25" s="4"/>
      <c r="AD25" s="4"/>
    </row>
    <row r="26" spans="1:30" ht="15.75" thickBot="1" x14ac:dyDescent="0.3">
      <c r="A26" s="5"/>
      <c r="B26" s="213" t="s">
        <v>37</v>
      </c>
      <c r="C26" s="206" t="s">
        <v>38</v>
      </c>
      <c r="D26" s="166" t="s">
        <v>69</v>
      </c>
      <c r="E26" s="167"/>
      <c r="F26" s="167"/>
      <c r="G26" s="183" t="s">
        <v>64</v>
      </c>
      <c r="H26" s="185" t="s">
        <v>67</v>
      </c>
      <c r="I26" s="168" t="s">
        <v>68</v>
      </c>
      <c r="J26" s="166" t="s">
        <v>69</v>
      </c>
      <c r="K26" s="167"/>
      <c r="L26" s="167"/>
      <c r="M26" s="183" t="s">
        <v>64</v>
      </c>
      <c r="N26" s="185" t="s">
        <v>67</v>
      </c>
      <c r="O26" s="168" t="s">
        <v>68</v>
      </c>
      <c r="P26" s="166" t="s">
        <v>69</v>
      </c>
      <c r="Q26" s="167"/>
      <c r="R26" s="167"/>
      <c r="S26" s="183" t="s">
        <v>64</v>
      </c>
      <c r="T26" s="185" t="s">
        <v>67</v>
      </c>
      <c r="U26" s="168" t="s">
        <v>68</v>
      </c>
      <c r="V26" s="166" t="s">
        <v>69</v>
      </c>
      <c r="W26" s="167"/>
      <c r="X26" s="167"/>
      <c r="Y26" s="183" t="s">
        <v>64</v>
      </c>
      <c r="Z26" s="185" t="s">
        <v>67</v>
      </c>
      <c r="AA26" s="168" t="s">
        <v>68</v>
      </c>
      <c r="AB26" s="164"/>
      <c r="AC26" s="4"/>
      <c r="AD26" s="4"/>
    </row>
    <row r="27" spans="1:30" ht="15.75" thickBot="1" x14ac:dyDescent="0.3">
      <c r="A27" s="5"/>
      <c r="B27" s="214"/>
      <c r="C27" s="207"/>
      <c r="D27" s="32" t="s">
        <v>54</v>
      </c>
      <c r="E27" s="33" t="s">
        <v>55</v>
      </c>
      <c r="F27" s="34" t="s">
        <v>56</v>
      </c>
      <c r="G27" s="184"/>
      <c r="H27" s="186"/>
      <c r="I27" s="169"/>
      <c r="J27" s="32" t="s">
        <v>54</v>
      </c>
      <c r="K27" s="33" t="s">
        <v>55</v>
      </c>
      <c r="L27" s="34" t="s">
        <v>56</v>
      </c>
      <c r="M27" s="184"/>
      <c r="N27" s="186"/>
      <c r="O27" s="169"/>
      <c r="P27" s="32" t="s">
        <v>54</v>
      </c>
      <c r="Q27" s="33" t="s">
        <v>55</v>
      </c>
      <c r="R27" s="34" t="s">
        <v>56</v>
      </c>
      <c r="S27" s="184"/>
      <c r="T27" s="186"/>
      <c r="U27" s="169"/>
      <c r="V27" s="32" t="s">
        <v>54</v>
      </c>
      <c r="W27" s="33" t="s">
        <v>55</v>
      </c>
      <c r="X27" s="34" t="s">
        <v>56</v>
      </c>
      <c r="Y27" s="184"/>
      <c r="Z27" s="186"/>
      <c r="AA27" s="169"/>
      <c r="AB27" s="165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240.3</v>
      </c>
      <c r="E28" s="72"/>
      <c r="F28" s="72">
        <v>800</v>
      </c>
      <c r="G28" s="162">
        <f>SUM(D28:F28)</f>
        <v>1040.3</v>
      </c>
      <c r="H28" s="73"/>
      <c r="I28" s="37">
        <f>G28+H28</f>
        <v>1040.3</v>
      </c>
      <c r="J28" s="81">
        <v>240</v>
      </c>
      <c r="K28" s="72"/>
      <c r="L28" s="72"/>
      <c r="M28" s="73">
        <f>SUM(J28:L28)</f>
        <v>240</v>
      </c>
      <c r="N28" s="73"/>
      <c r="O28" s="37">
        <f>M28+N28</f>
        <v>240</v>
      </c>
      <c r="P28" s="81">
        <v>72</v>
      </c>
      <c r="Q28" s="72"/>
      <c r="R28" s="72"/>
      <c r="S28" s="73">
        <f>SUM(P28:R28)</f>
        <v>72</v>
      </c>
      <c r="T28" s="73"/>
      <c r="U28" s="37">
        <f>S28+T28</f>
        <v>72</v>
      </c>
      <c r="V28" s="81">
        <v>240</v>
      </c>
      <c r="W28" s="72"/>
      <c r="X28" s="72"/>
      <c r="Y28" s="73">
        <f>SUM(V28:X28)</f>
        <v>240</v>
      </c>
      <c r="Z28" s="73"/>
      <c r="AA28" s="37">
        <f>Y28+Z28</f>
        <v>240</v>
      </c>
      <c r="AB28" s="149">
        <f t="shared" ref="AB28:AB41" si="12">(AA28/O28)</f>
        <v>1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720.9</v>
      </c>
      <c r="E29" s="74">
        <v>307</v>
      </c>
      <c r="F29" s="74">
        <v>893.6</v>
      </c>
      <c r="G29" s="76">
        <f t="shared" ref="G29:G38" si="13">SUM(D29:F29)</f>
        <v>1921.5</v>
      </c>
      <c r="H29" s="76"/>
      <c r="I29" s="14">
        <f t="shared" ref="I29:I38" si="14">G29+H29</f>
        <v>1921.5</v>
      </c>
      <c r="J29" s="82">
        <v>789.5</v>
      </c>
      <c r="K29" s="74">
        <v>400</v>
      </c>
      <c r="L29" s="74">
        <v>1900</v>
      </c>
      <c r="M29" s="75">
        <f t="shared" ref="M29:M38" si="15">SUM(J29:L29)</f>
        <v>3089.5</v>
      </c>
      <c r="N29" s="76"/>
      <c r="O29" s="14">
        <f t="shared" ref="O29:O38" si="16">M29+N29</f>
        <v>3089.5</v>
      </c>
      <c r="P29" s="82">
        <v>785.7</v>
      </c>
      <c r="Q29" s="74">
        <v>46.1</v>
      </c>
      <c r="R29" s="74"/>
      <c r="S29" s="75">
        <f t="shared" ref="S29:S38" si="17">SUM(P29:R29)</f>
        <v>831.80000000000007</v>
      </c>
      <c r="T29" s="76"/>
      <c r="U29" s="14">
        <f t="shared" ref="U29:U38" si="18">S29+T29</f>
        <v>831.80000000000007</v>
      </c>
      <c r="V29" s="82">
        <v>700</v>
      </c>
      <c r="W29" s="74">
        <v>1000</v>
      </c>
      <c r="X29" s="74">
        <v>1050</v>
      </c>
      <c r="Y29" s="75">
        <f t="shared" ref="Y29:Y38" si="19">SUM(V29:X29)</f>
        <v>2750</v>
      </c>
      <c r="Z29" s="76">
        <v>10</v>
      </c>
      <c r="AA29" s="14">
        <f t="shared" ref="AA29:AA38" si="20">Y29+Z29</f>
        <v>2760</v>
      </c>
      <c r="AB29" s="149">
        <f t="shared" si="12"/>
        <v>0.89334843825861787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1266.3</v>
      </c>
      <c r="E30" s="77"/>
      <c r="F30" s="77" t="s">
        <v>88</v>
      </c>
      <c r="G30" s="76">
        <f t="shared" si="13"/>
        <v>1266.3</v>
      </c>
      <c r="H30" s="75">
        <v>10</v>
      </c>
      <c r="I30" s="14">
        <f t="shared" si="14"/>
        <v>1276.3</v>
      </c>
      <c r="J30" s="83">
        <v>1820</v>
      </c>
      <c r="K30" s="77"/>
      <c r="L30" s="77"/>
      <c r="M30" s="75">
        <f t="shared" si="15"/>
        <v>1820</v>
      </c>
      <c r="N30" s="75">
        <v>20</v>
      </c>
      <c r="O30" s="14">
        <f t="shared" si="16"/>
        <v>1840</v>
      </c>
      <c r="P30" s="83">
        <v>875.6</v>
      </c>
      <c r="Q30" s="77"/>
      <c r="R30" s="77"/>
      <c r="S30" s="75">
        <f t="shared" si="17"/>
        <v>875.6</v>
      </c>
      <c r="T30" s="75">
        <v>3.3</v>
      </c>
      <c r="U30" s="14">
        <f t="shared" si="18"/>
        <v>878.9</v>
      </c>
      <c r="V30" s="83">
        <v>1260</v>
      </c>
      <c r="W30" s="77"/>
      <c r="X30" s="77"/>
      <c r="Y30" s="75">
        <f t="shared" si="19"/>
        <v>1260</v>
      </c>
      <c r="Z30" s="75">
        <v>20</v>
      </c>
      <c r="AA30" s="14">
        <f t="shared" si="20"/>
        <v>1280</v>
      </c>
      <c r="AB30" s="149">
        <f t="shared" si="12"/>
        <v>0.69565217391304346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299.2</v>
      </c>
      <c r="E31" s="77">
        <v>198.4</v>
      </c>
      <c r="F31" s="77">
        <v>366.8</v>
      </c>
      <c r="G31" s="76">
        <f t="shared" si="13"/>
        <v>864.40000000000009</v>
      </c>
      <c r="H31" s="75"/>
      <c r="I31" s="14">
        <f t="shared" si="14"/>
        <v>864.40000000000009</v>
      </c>
      <c r="J31" s="83">
        <v>903.7</v>
      </c>
      <c r="K31" s="77">
        <v>43</v>
      </c>
      <c r="L31" s="77">
        <v>1100</v>
      </c>
      <c r="M31" s="75">
        <f t="shared" si="15"/>
        <v>2046.7</v>
      </c>
      <c r="N31" s="75"/>
      <c r="O31" s="14">
        <f t="shared" si="16"/>
        <v>2046.7</v>
      </c>
      <c r="P31" s="83">
        <v>325.10000000000002</v>
      </c>
      <c r="Q31" s="77">
        <v>67.900000000000006</v>
      </c>
      <c r="R31" s="77">
        <v>6.6</v>
      </c>
      <c r="S31" s="75">
        <f t="shared" si="17"/>
        <v>399.6</v>
      </c>
      <c r="T31" s="75"/>
      <c r="U31" s="14">
        <f t="shared" si="18"/>
        <v>399.6</v>
      </c>
      <c r="V31" s="83">
        <v>300</v>
      </c>
      <c r="W31" s="77"/>
      <c r="X31" s="77">
        <v>82</v>
      </c>
      <c r="Y31" s="75">
        <f t="shared" si="19"/>
        <v>382</v>
      </c>
      <c r="Z31" s="75"/>
      <c r="AA31" s="14">
        <f t="shared" si="20"/>
        <v>382</v>
      </c>
      <c r="AB31" s="149">
        <f t="shared" si="12"/>
        <v>0.18664191136952166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201.6</v>
      </c>
      <c r="E32" s="77">
        <v>24049.1</v>
      </c>
      <c r="F32" s="77"/>
      <c r="G32" s="76">
        <f t="shared" si="13"/>
        <v>24250.699999999997</v>
      </c>
      <c r="H32" s="75"/>
      <c r="I32" s="14">
        <f t="shared" si="14"/>
        <v>24250.699999999997</v>
      </c>
      <c r="J32" s="84">
        <v>192.7</v>
      </c>
      <c r="K32" s="77">
        <v>23420.5</v>
      </c>
      <c r="L32" s="77"/>
      <c r="M32" s="75">
        <f t="shared" si="15"/>
        <v>23613.200000000001</v>
      </c>
      <c r="N32" s="75"/>
      <c r="O32" s="14">
        <f t="shared" si="16"/>
        <v>23613.200000000001</v>
      </c>
      <c r="P32" s="84"/>
      <c r="Q32" s="77">
        <v>11854.2</v>
      </c>
      <c r="R32" s="77"/>
      <c r="S32" s="75">
        <f t="shared" si="17"/>
        <v>11854.2</v>
      </c>
      <c r="T32" s="75"/>
      <c r="U32" s="14">
        <f t="shared" si="18"/>
        <v>11854.2</v>
      </c>
      <c r="V32" s="84"/>
      <c r="W32" s="77">
        <v>26118</v>
      </c>
      <c r="X32" s="77"/>
      <c r="Y32" s="75">
        <f t="shared" si="19"/>
        <v>26118</v>
      </c>
      <c r="Z32" s="75"/>
      <c r="AA32" s="14">
        <f t="shared" si="20"/>
        <v>26118</v>
      </c>
      <c r="AB32" s="149">
        <f t="shared" si="12"/>
        <v>1.1060762624294886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197</v>
      </c>
      <c r="E33" s="77">
        <v>23850.7</v>
      </c>
      <c r="F33" s="77"/>
      <c r="G33" s="75">
        <f t="shared" si="13"/>
        <v>24047.7</v>
      </c>
      <c r="H33" s="75"/>
      <c r="I33" s="14">
        <f t="shared" si="14"/>
        <v>24047.7</v>
      </c>
      <c r="J33" s="84">
        <v>192.7</v>
      </c>
      <c r="K33" s="77">
        <v>23320.5</v>
      </c>
      <c r="L33" s="77"/>
      <c r="M33" s="75">
        <f t="shared" si="15"/>
        <v>23513.200000000001</v>
      </c>
      <c r="N33" s="75"/>
      <c r="O33" s="14">
        <f t="shared" si="16"/>
        <v>23513.200000000001</v>
      </c>
      <c r="P33" s="84"/>
      <c r="Q33" s="77">
        <v>11739</v>
      </c>
      <c r="R33" s="77"/>
      <c r="S33" s="75">
        <f t="shared" si="17"/>
        <v>11739</v>
      </c>
      <c r="T33" s="75"/>
      <c r="U33" s="14">
        <f t="shared" si="18"/>
        <v>11739</v>
      </c>
      <c r="V33" s="84"/>
      <c r="W33" s="77">
        <v>26018</v>
      </c>
      <c r="X33" s="77"/>
      <c r="Y33" s="75">
        <f t="shared" si="19"/>
        <v>26018</v>
      </c>
      <c r="Z33" s="75"/>
      <c r="AA33" s="14">
        <f t="shared" si="20"/>
        <v>26018</v>
      </c>
      <c r="AB33" s="149">
        <f t="shared" si="12"/>
        <v>1.1065273973767926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4.5999999999999996</v>
      </c>
      <c r="E34" s="77">
        <v>198.4</v>
      </c>
      <c r="F34" s="77"/>
      <c r="G34" s="75">
        <f t="shared" si="13"/>
        <v>203</v>
      </c>
      <c r="H34" s="75"/>
      <c r="I34" s="14">
        <f t="shared" si="14"/>
        <v>203</v>
      </c>
      <c r="J34" s="84"/>
      <c r="K34" s="77">
        <v>100</v>
      </c>
      <c r="L34" s="77"/>
      <c r="M34" s="75">
        <f>SUM(J34:L34)</f>
        <v>100</v>
      </c>
      <c r="N34" s="75"/>
      <c r="O34" s="14">
        <f t="shared" si="16"/>
        <v>100</v>
      </c>
      <c r="P34" s="84" t="s">
        <v>88</v>
      </c>
      <c r="Q34" s="77">
        <v>115.2</v>
      </c>
      <c r="R34" s="77"/>
      <c r="S34" s="75">
        <f t="shared" si="17"/>
        <v>115.2</v>
      </c>
      <c r="T34" s="75"/>
      <c r="U34" s="14">
        <f t="shared" si="18"/>
        <v>115.2</v>
      </c>
      <c r="V34" s="84" t="s">
        <v>88</v>
      </c>
      <c r="W34" s="77">
        <v>100</v>
      </c>
      <c r="X34" s="77"/>
      <c r="Y34" s="75">
        <f t="shared" si="19"/>
        <v>100</v>
      </c>
      <c r="Z34" s="75"/>
      <c r="AA34" s="14">
        <f t="shared" si="20"/>
        <v>100</v>
      </c>
      <c r="AB34" s="149">
        <f t="shared" si="12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66.599999999999994</v>
      </c>
      <c r="E35" s="77">
        <v>8143.4</v>
      </c>
      <c r="F35" s="77"/>
      <c r="G35" s="76">
        <f t="shared" si="13"/>
        <v>8210</v>
      </c>
      <c r="H35" s="75"/>
      <c r="I35" s="14">
        <f t="shared" si="14"/>
        <v>8210</v>
      </c>
      <c r="J35" s="84">
        <v>68.900000000000006</v>
      </c>
      <c r="K35" s="77">
        <v>7927</v>
      </c>
      <c r="L35" s="77"/>
      <c r="M35" s="75">
        <f t="shared" si="15"/>
        <v>7995.9</v>
      </c>
      <c r="N35" s="75"/>
      <c r="O35" s="14">
        <f t="shared" si="16"/>
        <v>7995.9</v>
      </c>
      <c r="P35" s="84"/>
      <c r="Q35" s="77">
        <v>4006</v>
      </c>
      <c r="R35" s="77"/>
      <c r="S35" s="75">
        <f t="shared" si="17"/>
        <v>4006</v>
      </c>
      <c r="T35" s="75"/>
      <c r="U35" s="14">
        <f t="shared" si="18"/>
        <v>4006</v>
      </c>
      <c r="V35" s="84"/>
      <c r="W35" s="77">
        <v>8828</v>
      </c>
      <c r="X35" s="77"/>
      <c r="Y35" s="75">
        <f t="shared" si="19"/>
        <v>8828</v>
      </c>
      <c r="Z35" s="75"/>
      <c r="AA35" s="14">
        <f t="shared" si="20"/>
        <v>8828</v>
      </c>
      <c r="AB35" s="149">
        <f t="shared" si="12"/>
        <v>1.1040658337397917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8.1999999999999993</v>
      </c>
      <c r="E36" s="77"/>
      <c r="F36" s="77"/>
      <c r="G36" s="76">
        <f t="shared" si="13"/>
        <v>8.1999999999999993</v>
      </c>
      <c r="H36" s="75"/>
      <c r="I36" s="14">
        <f t="shared" si="14"/>
        <v>8.1999999999999993</v>
      </c>
      <c r="J36" s="83">
        <v>10</v>
      </c>
      <c r="K36" s="77"/>
      <c r="L36" s="77"/>
      <c r="M36" s="75">
        <f t="shared" si="15"/>
        <v>10</v>
      </c>
      <c r="N36" s="75"/>
      <c r="O36" s="14">
        <f t="shared" si="16"/>
        <v>10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>
        <v>4</v>
      </c>
      <c r="W36" s="77"/>
      <c r="X36" s="77"/>
      <c r="Y36" s="75">
        <f t="shared" si="19"/>
        <v>4</v>
      </c>
      <c r="Z36" s="75"/>
      <c r="AA36" s="14">
        <f t="shared" si="20"/>
        <v>4</v>
      </c>
      <c r="AB36" s="149">
        <f t="shared" si="12"/>
        <v>0.4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1835.2</v>
      </c>
      <c r="E37" s="77"/>
      <c r="F37" s="77"/>
      <c r="G37" s="76">
        <f t="shared" si="13"/>
        <v>1835.2</v>
      </c>
      <c r="H37" s="75"/>
      <c r="I37" s="14">
        <f t="shared" si="14"/>
        <v>1835.2</v>
      </c>
      <c r="J37" s="83">
        <v>1870</v>
      </c>
      <c r="K37" s="77"/>
      <c r="L37" s="77"/>
      <c r="M37" s="75">
        <f t="shared" si="15"/>
        <v>1870</v>
      </c>
      <c r="N37" s="75"/>
      <c r="O37" s="14">
        <f t="shared" si="16"/>
        <v>1870</v>
      </c>
      <c r="P37" s="83">
        <v>935.1</v>
      </c>
      <c r="Q37" s="77"/>
      <c r="R37" s="77"/>
      <c r="S37" s="75">
        <f t="shared" si="17"/>
        <v>935.1</v>
      </c>
      <c r="T37" s="75"/>
      <c r="U37" s="14">
        <f t="shared" si="18"/>
        <v>935.1</v>
      </c>
      <c r="V37" s="83">
        <v>1864</v>
      </c>
      <c r="W37" s="77"/>
      <c r="X37" s="77"/>
      <c r="Y37" s="75">
        <f t="shared" si="19"/>
        <v>1864</v>
      </c>
      <c r="Z37" s="75"/>
      <c r="AA37" s="14">
        <f t="shared" si="20"/>
        <v>1864</v>
      </c>
      <c r="AB37" s="149">
        <f t="shared" si="12"/>
        <v>0.99679144385026741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371.7</v>
      </c>
      <c r="E38" s="79">
        <v>1394.7</v>
      </c>
      <c r="F38" s="79">
        <v>166.4</v>
      </c>
      <c r="G38" s="75">
        <f t="shared" si="13"/>
        <v>1932.8000000000002</v>
      </c>
      <c r="H38" s="80"/>
      <c r="I38" s="23">
        <f t="shared" si="14"/>
        <v>1932.8000000000002</v>
      </c>
      <c r="J38" s="85">
        <v>325</v>
      </c>
      <c r="K38" s="79">
        <v>631</v>
      </c>
      <c r="L38" s="79"/>
      <c r="M38" s="80">
        <f t="shared" si="15"/>
        <v>956</v>
      </c>
      <c r="N38" s="80">
        <v>80</v>
      </c>
      <c r="O38" s="23">
        <f t="shared" si="16"/>
        <v>1036</v>
      </c>
      <c r="P38" s="85">
        <v>69.2</v>
      </c>
      <c r="Q38" s="79">
        <v>251.7</v>
      </c>
      <c r="R38" s="79"/>
      <c r="S38" s="80">
        <f t="shared" si="17"/>
        <v>320.89999999999998</v>
      </c>
      <c r="T38" s="80"/>
      <c r="U38" s="23">
        <f t="shared" si="18"/>
        <v>320.89999999999998</v>
      </c>
      <c r="V38" s="85">
        <v>382</v>
      </c>
      <c r="W38" s="79">
        <v>754</v>
      </c>
      <c r="X38" s="79"/>
      <c r="Y38" s="80">
        <f t="shared" si="19"/>
        <v>1136</v>
      </c>
      <c r="Z38" s="80">
        <v>20</v>
      </c>
      <c r="AA38" s="23">
        <f t="shared" si="20"/>
        <v>1156</v>
      </c>
      <c r="AB38" s="152">
        <f t="shared" si="12"/>
        <v>1.1158301158301158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5010</v>
      </c>
      <c r="E39" s="42">
        <f>SUM(E35:E38)+SUM(E28:E32)</f>
        <v>34092.6</v>
      </c>
      <c r="F39" s="42">
        <f>SUM(F35:F38)+SUM(F28:F32)</f>
        <v>2226.8000000000002</v>
      </c>
      <c r="G39" s="148">
        <f>SUM(D39:F39)</f>
        <v>41329.4</v>
      </c>
      <c r="H39" s="43">
        <f>SUM(H28:H32)+SUM(H35:H38)</f>
        <v>10</v>
      </c>
      <c r="I39" s="44">
        <f>SUM(I35:I38)+SUM(I28:I32)</f>
        <v>41339.399999999994</v>
      </c>
      <c r="J39" s="42">
        <f>SUM(J35:J38)+SUM(J28:J32)</f>
        <v>6219.7999999999993</v>
      </c>
      <c r="K39" s="42">
        <f>SUM(K35:K38)+SUM(K28:K32)</f>
        <v>32421.5</v>
      </c>
      <c r="L39" s="42">
        <f>SUM(L35:L38)+SUM(L28:L32)</f>
        <v>3000</v>
      </c>
      <c r="M39" s="148">
        <f>SUM(J39:L39)</f>
        <v>41641.300000000003</v>
      </c>
      <c r="N39" s="43">
        <f>SUM(N28:N32)+SUM(N35:N38)</f>
        <v>100</v>
      </c>
      <c r="O39" s="44">
        <f>SUM(O35:O38)+SUM(O28:O32)</f>
        <v>41741.300000000003</v>
      </c>
      <c r="P39" s="42">
        <f>SUM(P35:P38)+SUM(P28:P32)</f>
        <v>3062.7000000000003</v>
      </c>
      <c r="Q39" s="42">
        <f>SUM(Q35:Q38)+SUM(Q28:Q32)</f>
        <v>16225.900000000001</v>
      </c>
      <c r="R39" s="42">
        <f>SUM(R35:R38)+SUM(R28:R32)</f>
        <v>6.6</v>
      </c>
      <c r="S39" s="148">
        <f>SUM(P39:R39)</f>
        <v>19295.2</v>
      </c>
      <c r="T39" s="43">
        <f>SUM(T28:T32)+SUM(T35:T38)</f>
        <v>3.3</v>
      </c>
      <c r="U39" s="44">
        <f>SUM(U35:U38)+SUM(U28:U32)</f>
        <v>19298.5</v>
      </c>
      <c r="V39" s="42">
        <f>SUM(V35:V38)+SUM(V28:V32)</f>
        <v>4750</v>
      </c>
      <c r="W39" s="42">
        <f>SUM(W35:W38)+SUM(W28:W32)</f>
        <v>36700</v>
      </c>
      <c r="X39" s="42">
        <f>SUM(X35:X38)+SUM(X28:X32)</f>
        <v>1132</v>
      </c>
      <c r="Y39" s="148">
        <f>SUM(V39:X39)</f>
        <v>42582</v>
      </c>
      <c r="Z39" s="43">
        <f>SUM(Z28:Z32)+SUM(Z35:Z38)</f>
        <v>50</v>
      </c>
      <c r="AA39" s="44">
        <f>SUM(AA35:AA38)+SUM(AA28:AA32)</f>
        <v>42632</v>
      </c>
      <c r="AB39" s="154">
        <f t="shared" si="12"/>
        <v>1.0213385783384801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3.1000000000003638</v>
      </c>
      <c r="E40" s="111">
        <f t="shared" si="21"/>
        <v>3.5999999999985448</v>
      </c>
      <c r="F40" s="111">
        <f t="shared" si="21"/>
        <v>0</v>
      </c>
      <c r="G40" s="120">
        <f t="shared" si="21"/>
        <v>6.6999999999970896</v>
      </c>
      <c r="H40" s="120">
        <f t="shared" si="21"/>
        <v>43.1</v>
      </c>
      <c r="I40" s="121">
        <f t="shared" si="21"/>
        <v>49.800000000010186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9.9999999999909051E-2</v>
      </c>
      <c r="Q40" s="111">
        <f t="shared" si="22"/>
        <v>3898.5999999999985</v>
      </c>
      <c r="R40" s="111">
        <f t="shared" si="22"/>
        <v>670.7</v>
      </c>
      <c r="S40" s="120">
        <f t="shared" si="22"/>
        <v>4569.3999999999978</v>
      </c>
      <c r="T40" s="120">
        <f t="shared" si="22"/>
        <v>24.9</v>
      </c>
      <c r="U40" s="121">
        <f t="shared" si="22"/>
        <v>4594.2999999999993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50</v>
      </c>
      <c r="AA40" s="121">
        <f t="shared" si="23"/>
        <v>50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-4602.7999999999902</v>
      </c>
      <c r="J41" s="114"/>
      <c r="K41" s="115"/>
      <c r="L41" s="115"/>
      <c r="M41" s="116"/>
      <c r="N41" s="119"/>
      <c r="O41" s="118">
        <f>O40-J16</f>
        <v>-4709</v>
      </c>
      <c r="P41" s="114"/>
      <c r="Q41" s="115"/>
      <c r="R41" s="115"/>
      <c r="S41" s="116"/>
      <c r="T41" s="119"/>
      <c r="U41" s="118">
        <f>U40-P16</f>
        <v>2286.8999999999992</v>
      </c>
      <c r="V41" s="114"/>
      <c r="W41" s="115"/>
      <c r="X41" s="115"/>
      <c r="Y41" s="116"/>
      <c r="Z41" s="119"/>
      <c r="AA41" s="118">
        <f>AA40-V16</f>
        <v>-4700</v>
      </c>
      <c r="AB41" s="149">
        <f t="shared" si="12"/>
        <v>0.9980887661923975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3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4"/>
      <c r="D44" s="96">
        <v>364</v>
      </c>
      <c r="E44" s="106">
        <v>364</v>
      </c>
      <c r="F44" s="107">
        <v>0</v>
      </c>
      <c r="G44" s="49"/>
      <c r="H44" s="49"/>
      <c r="I44" s="50"/>
      <c r="J44" s="96">
        <v>413.7</v>
      </c>
      <c r="K44" s="106">
        <v>413.7</v>
      </c>
      <c r="L44" s="107">
        <v>0</v>
      </c>
      <c r="M44" s="95"/>
      <c r="N44" s="95"/>
      <c r="O44" s="95"/>
      <c r="P44" s="96">
        <v>206.8</v>
      </c>
      <c r="Q44" s="106">
        <v>206.8</v>
      </c>
      <c r="R44" s="107">
        <v>0</v>
      </c>
      <c r="S44" s="4"/>
      <c r="T44" s="4"/>
      <c r="U44" s="4"/>
      <c r="V44" s="96">
        <v>414</v>
      </c>
      <c r="W44" s="106">
        <v>414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3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5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95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3649.1000000000004</v>
      </c>
      <c r="E50" s="86">
        <f t="shared" ref="E50:F50" si="24">SUM(E51:E54)</f>
        <v>1602.3500000000001</v>
      </c>
      <c r="F50" s="86">
        <f t="shared" si="24"/>
        <v>1596</v>
      </c>
      <c r="G50" s="52">
        <f>SUM(G51:G54)</f>
        <v>3655.4500000000003</v>
      </c>
      <c r="H50" s="49"/>
      <c r="I50" s="4"/>
      <c r="J50" s="86">
        <f>SUM(J51:J54)</f>
        <v>1883.7</v>
      </c>
      <c r="K50" s="86">
        <f t="shared" ref="K50:M50" si="25">SUM(K51:K54)</f>
        <v>1369.2</v>
      </c>
      <c r="L50" s="86">
        <f t="shared" si="25"/>
        <v>2468</v>
      </c>
      <c r="M50" s="86">
        <f t="shared" si="25"/>
        <v>784.90000000000009</v>
      </c>
      <c r="N50" s="4"/>
      <c r="O50" s="4"/>
      <c r="P50" s="86">
        <f>SUM(P51:P54)</f>
        <v>3655.6</v>
      </c>
      <c r="Q50" s="86">
        <f t="shared" ref="Q50:R50" si="26">SUM(Q51:Q54)</f>
        <v>680.7</v>
      </c>
      <c r="R50" s="86">
        <f t="shared" si="26"/>
        <v>1577.8</v>
      </c>
      <c r="S50" s="52">
        <f>P50+Q50-R50</f>
        <v>2758.5</v>
      </c>
      <c r="T50" s="4"/>
      <c r="U50" s="4"/>
      <c r="V50" s="86">
        <f>SUM(V51:V54)</f>
        <v>2758.5</v>
      </c>
      <c r="W50" s="86">
        <f t="shared" ref="W50:Y50" si="27">SUM(W51:W54)</f>
        <v>1344</v>
      </c>
      <c r="X50" s="86">
        <f t="shared" si="27"/>
        <v>1014</v>
      </c>
      <c r="Y50" s="86">
        <f t="shared" si="27"/>
        <v>3088.5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2669.4</v>
      </c>
      <c r="E51" s="86">
        <v>98.3</v>
      </c>
      <c r="F51" s="86">
        <v>991.6</v>
      </c>
      <c r="G51" s="52">
        <f t="shared" ref="G51:G54" si="28">D51+E51-F51</f>
        <v>1776.1000000000004</v>
      </c>
      <c r="H51" s="49"/>
      <c r="I51" s="4"/>
      <c r="J51" s="86">
        <v>514</v>
      </c>
      <c r="K51" s="86">
        <v>100</v>
      </c>
      <c r="L51" s="86">
        <v>100</v>
      </c>
      <c r="M51" s="52">
        <f t="shared" ref="M51:M54" si="29">J51+K51-L51</f>
        <v>514</v>
      </c>
      <c r="N51" s="4"/>
      <c r="O51" s="4"/>
      <c r="P51" s="86">
        <v>1776.1</v>
      </c>
      <c r="Q51" s="86">
        <v>49.6</v>
      </c>
      <c r="R51" s="86">
        <v>1281.9000000000001</v>
      </c>
      <c r="S51" s="52">
        <f t="shared" ref="S51:S54" si="30">P51+Q51-R51</f>
        <v>543.79999999999973</v>
      </c>
      <c r="T51" s="4"/>
      <c r="U51" s="4"/>
      <c r="V51" s="86">
        <v>543.79999999999995</v>
      </c>
      <c r="W51" s="86">
        <v>40</v>
      </c>
      <c r="X51" s="86">
        <v>0</v>
      </c>
      <c r="Y51" s="52">
        <f t="shared" ref="Y51:Y54" si="31">V51+W51-X51</f>
        <v>583.79999999999995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680.9</v>
      </c>
      <c r="E52" s="86">
        <v>953.1</v>
      </c>
      <c r="F52" s="86">
        <v>364.6</v>
      </c>
      <c r="G52" s="52">
        <f t="shared" si="28"/>
        <v>1269.4000000000001</v>
      </c>
      <c r="H52" s="49"/>
      <c r="I52" s="4"/>
      <c r="J52" s="86">
        <v>1099.7</v>
      </c>
      <c r="K52" s="86">
        <v>814.2</v>
      </c>
      <c r="L52" s="86">
        <v>1913</v>
      </c>
      <c r="M52" s="52">
        <f t="shared" si="29"/>
        <v>0.90000000000009095</v>
      </c>
      <c r="N52" s="4"/>
      <c r="O52" s="4"/>
      <c r="P52" s="86">
        <v>1269.5</v>
      </c>
      <c r="Q52" s="86">
        <v>387</v>
      </c>
      <c r="R52" s="86">
        <v>206.8</v>
      </c>
      <c r="S52" s="52">
        <f t="shared" si="30"/>
        <v>1449.7</v>
      </c>
      <c r="T52" s="4"/>
      <c r="U52" s="4"/>
      <c r="V52" s="86">
        <v>1449.7</v>
      </c>
      <c r="W52" s="86">
        <v>774</v>
      </c>
      <c r="X52" s="86">
        <v>414</v>
      </c>
      <c r="Y52" s="52">
        <f t="shared" si="31"/>
        <v>1809.6999999999998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200</v>
      </c>
      <c r="E53" s="86">
        <v>70</v>
      </c>
      <c r="F53" s="86">
        <v>0</v>
      </c>
      <c r="G53" s="52">
        <f t="shared" si="28"/>
        <v>270</v>
      </c>
      <c r="H53" s="49"/>
      <c r="I53" s="4"/>
      <c r="J53" s="86">
        <v>270</v>
      </c>
      <c r="K53" s="86">
        <v>0</v>
      </c>
      <c r="L53" s="86">
        <v>0</v>
      </c>
      <c r="M53" s="52">
        <f t="shared" si="29"/>
        <v>270</v>
      </c>
      <c r="N53" s="4"/>
      <c r="O53" s="4"/>
      <c r="P53" s="86">
        <v>270</v>
      </c>
      <c r="Q53" s="86">
        <v>9.9</v>
      </c>
      <c r="R53" s="86">
        <v>0</v>
      </c>
      <c r="S53" s="52">
        <f t="shared" si="30"/>
        <v>279.89999999999998</v>
      </c>
      <c r="T53" s="4"/>
      <c r="U53" s="4"/>
      <c r="V53" s="86">
        <v>279.89999999999998</v>
      </c>
      <c r="W53" s="86">
        <v>10</v>
      </c>
      <c r="X53" s="86">
        <v>0</v>
      </c>
      <c r="Y53" s="52">
        <f t="shared" si="31"/>
        <v>289.89999999999998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98.8</v>
      </c>
      <c r="E54" s="86">
        <v>480.95</v>
      </c>
      <c r="F54" s="86">
        <v>239.8</v>
      </c>
      <c r="G54" s="52">
        <f t="shared" si="28"/>
        <v>339.95</v>
      </c>
      <c r="H54" s="49"/>
      <c r="I54" s="4"/>
      <c r="J54" s="86">
        <v>0</v>
      </c>
      <c r="K54" s="86">
        <v>455</v>
      </c>
      <c r="L54" s="86">
        <v>455</v>
      </c>
      <c r="M54" s="52">
        <f t="shared" si="29"/>
        <v>0</v>
      </c>
      <c r="N54" s="4"/>
      <c r="O54" s="4"/>
      <c r="P54" s="86">
        <v>340</v>
      </c>
      <c r="Q54" s="86">
        <v>234.2</v>
      </c>
      <c r="R54" s="86">
        <v>89.1</v>
      </c>
      <c r="S54" s="52">
        <f t="shared" si="30"/>
        <v>485.1</v>
      </c>
      <c r="T54" s="4"/>
      <c r="U54" s="4"/>
      <c r="V54" s="86">
        <v>485.1</v>
      </c>
      <c r="W54" s="86">
        <v>520</v>
      </c>
      <c r="X54" s="86">
        <v>600</v>
      </c>
      <c r="Y54" s="52">
        <f t="shared" si="31"/>
        <v>405.1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47.5</v>
      </c>
      <c r="E57" s="87">
        <v>51.7</v>
      </c>
      <c r="F57" s="49"/>
      <c r="G57" s="49"/>
      <c r="H57" s="49"/>
      <c r="I57" s="50"/>
      <c r="J57" s="87">
        <v>49.9</v>
      </c>
      <c r="K57" s="49"/>
      <c r="L57" s="49"/>
      <c r="M57" s="49"/>
      <c r="N57" s="49"/>
      <c r="O57" s="50"/>
      <c r="P57" s="87">
        <v>54.6</v>
      </c>
      <c r="Q57" s="50"/>
      <c r="R57" s="50"/>
      <c r="S57" s="50"/>
      <c r="T57" s="50"/>
      <c r="U57" s="50"/>
      <c r="V57" s="87">
        <v>55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210"/>
      <c r="E59" s="210"/>
      <c r="F59" s="210"/>
      <c r="G59" s="210"/>
      <c r="H59" s="210"/>
      <c r="I59" s="210"/>
      <c r="J59" s="210"/>
      <c r="K59" s="210"/>
      <c r="L59" s="210"/>
      <c r="M59" s="210"/>
      <c r="N59" s="210"/>
      <c r="O59" s="210"/>
      <c r="P59" s="210"/>
      <c r="Q59" s="210"/>
      <c r="R59" s="210"/>
      <c r="S59" s="210"/>
      <c r="T59" s="210"/>
      <c r="U59" s="210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 t="s">
        <v>111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11" t="s">
        <v>108</v>
      </c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00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00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00"/>
      <c r="C82" s="198"/>
      <c r="D82" s="198"/>
      <c r="E82" s="198"/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44421</v>
      </c>
      <c r="D91" s="53" t="s">
        <v>77</v>
      </c>
      <c r="E91" s="198" t="s">
        <v>109</v>
      </c>
      <c r="F91" s="198"/>
      <c r="G91" s="198"/>
      <c r="H91" s="53"/>
      <c r="I91" s="53" t="s">
        <v>78</v>
      </c>
      <c r="J91" s="199" t="s">
        <v>110</v>
      </c>
      <c r="K91" s="199"/>
      <c r="L91" s="199"/>
      <c r="M91" s="199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2021-08-13T12:40:54Z</cp:lastPrinted>
  <dcterms:created xsi:type="dcterms:W3CDTF">2017-02-23T12:10:09Z</dcterms:created>
  <dcterms:modified xsi:type="dcterms:W3CDTF">2021-10-27T13:36:08Z</dcterms:modified>
</cp:coreProperties>
</file>